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eLivro"/>
  <mc:AlternateContent xmlns:mc="http://schemas.openxmlformats.org/markup-compatibility/2006">
    <mc:Choice Requires="x15">
      <x15ac:absPath xmlns:x15ac="http://schemas.microsoft.com/office/spreadsheetml/2010/11/ac" url="https://otocpt-my.sharepoint.com/personal/catia_faia_occ_pt/Documents/Documentos/PC/Disco D/CAFA/Ambiente de Trabalho/Simuladores/PConta/2025/"/>
    </mc:Choice>
  </mc:AlternateContent>
  <xr:revisionPtr revIDLastSave="17" documentId="13_ncr:1_{301EAF06-3C40-44D4-A631-8283C311D29B}" xr6:coauthVersionLast="47" xr6:coauthVersionMax="47" xr10:uidLastSave="{DED08E70-4162-495B-8F1D-B63B40DFAA64}"/>
  <workbookProtection workbookAlgorithmName="SHA-512" workbookHashValue="XR+w4+1qh8pi9+HrdYbEr2O5zAbCB1COy7Ctp6LgJabv1BOwMxd3Posn5JYw/qW4Bk4n643jK+Ul8UGrzc13Dg==" workbookSaltValue="2QgO2Xu+Pg6h7EqhznJp2A==" workbookSpinCount="100000" lockStructure="1"/>
  <bookViews>
    <workbookView xWindow="-120" yWindow="-120" windowWidth="29040" windowHeight="15720" xr2:uid="{00000000-000D-0000-FFFF-FFFF00000000}"/>
  </bookViews>
  <sheets>
    <sheet name="Pagamento por Conta de IRC" sheetId="1" r:id="rId1"/>
    <sheet name="Dados" sheetId="2" state="hidden" r:id="rId2"/>
  </sheets>
  <definedNames>
    <definedName name="_xlnm.Print_Area" localSheetId="0">'Pagamento por Conta de IRC'!$B$1:$C$37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27" i="1"/>
  <c r="B25" i="1"/>
  <c r="B18" i="1"/>
  <c r="B16" i="1"/>
  <c r="B14" i="1"/>
  <c r="B12" i="1"/>
  <c r="B10" i="1"/>
  <c r="B2" i="1"/>
  <c r="C14" i="1"/>
  <c r="C2" i="2" l="1"/>
  <c r="C31" i="1" l="1"/>
  <c r="B11" i="2" l="1"/>
  <c r="B10" i="2"/>
  <c r="B9" i="2"/>
  <c r="B8" i="2"/>
  <c r="C4" i="2"/>
  <c r="E4" i="2" s="1"/>
  <c r="B12" i="2" l="1"/>
  <c r="C3" i="2"/>
  <c r="E3" i="2" s="1"/>
  <c r="B17" i="2" l="1"/>
  <c r="B16" i="2"/>
  <c r="B15" i="2"/>
  <c r="C29" i="1" l="1"/>
  <c r="C25" i="1"/>
  <c r="C27" i="1"/>
  <c r="B14" i="2" l="1"/>
  <c r="C23" i="1" s="1"/>
</calcChain>
</file>

<file path=xl/sharedStrings.xml><?xml version="1.0" encoding="utf-8"?>
<sst xmlns="http://schemas.openxmlformats.org/spreadsheetml/2006/main" count="32" uniqueCount="30">
  <si>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</si>
  <si>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</si>
  <si>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</si>
  <si>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</si>
  <si>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</si>
  <si>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</si>
  <si>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</si>
  <si>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Campos de preenchimento obrigatório que no minimo devem conter valor zero.</t>
    </r>
  </si>
  <si>
    <t>Não são devidos pagamentos por conta (n.º 4 art.º 104º do CIRC)</t>
  </si>
  <si>
    <t>Se Valor da Coleta de IRC de 2016 (campo 351 do Q10 da Mod22) inferior a 200 euros retorna a mensagem “Não são devidos pagamentos por conta (n.º 4 art.º 104º do CIRC)”</t>
  </si>
  <si>
    <t>Explicação</t>
  </si>
  <si>
    <t>Se Total do Volume de negócios de 2016 igual ou inferior a 500.000 euros: [ (D) –(E) ] x 80% = (F)</t>
  </si>
  <si>
    <t>Limite Máximo Valor da Colecta:</t>
  </si>
  <si>
    <t>Limite Máximo Volume de Negócios:</t>
  </si>
  <si>
    <t>Resultado</t>
  </si>
  <si>
    <t>Taxa VN Inferior</t>
  </si>
  <si>
    <t xml:space="preserve">Valor total dos pagamentos por conta </t>
  </si>
  <si>
    <t>1º pagamento</t>
  </si>
  <si>
    <t>2º pagamento</t>
  </si>
  <si>
    <t>3º pagamento</t>
  </si>
  <si>
    <t>A Ordem não se responsabiliza por valores incorretos de pagamentos por conta apurados, resultantes de erros na introdução de dados ou na interpretação das normas aplicáveis.</t>
  </si>
  <si>
    <t>Taxa VN Superior</t>
  </si>
  <si>
    <t>Se Total do Volume de negócios de 2016 superior a 500.000 euros: [ (D) –(E) ] x 95% = (F)</t>
  </si>
  <si>
    <t>Vendas Preenchido</t>
  </si>
  <si>
    <t>PS Preenchido</t>
  </si>
  <si>
    <t>Colecta Preenchido</t>
  </si>
  <si>
    <t>Retenções Preenchido</t>
  </si>
  <si>
    <t>Todos Preenchidos</t>
  </si>
  <si>
    <t>Resultado da simulação</t>
  </si>
  <si>
    <t>Foram tidas em consideração as condições e regras de cálculo que decorrem do estabelecido nos arts.º 104.º e 105.º do Código do IRC. A utilização destes simuladores não dispensa a consulta destas normas na fundamentação e determinação das condições específicas aplicáveis a cada sujeito passivo.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</si>
</sst>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5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medium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3" fillId="0" borderId="0" xfId="0" applyNumberFormat="1" applyFont="1"/>
    <xf numFmtId="44" fontId="3" fillId="0" borderId="3" xfId="1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44" fontId="3" fillId="0" borderId="0" xfId="1" applyFont="1" applyBorder="1" applyAlignment="1" applyProtection="1">
      <alignment horizontal="center" vertical="center"/>
    </xf>
    <xf numFmtId="44" fontId="3" fillId="0" borderId="4" xfId="1" applyFont="1" applyBorder="1" applyAlignment="1" applyProtection="1">
      <alignment horizontal="center" vertical="center"/>
    </xf>
    <xf numFmtId="44" fontId="3" fillId="0" borderId="2" xfId="1" applyFont="1" applyBorder="1" applyAlignment="1" applyProtection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3" fillId="2" borderId="0" xfId="0" applyFont="1" applyFill="1"/>
    <xf numFmtId="0" fontId="13" fillId="2" borderId="0" xfId="0" applyFont="1" applyFill="1" applyAlignment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44" fontId="3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0</xdr:row>
      <xdr:rowOff>19050</xdr:rowOff>
    </xdr:from>
    <xdr:to>
      <xdr:col>2</xdr:col>
      <xdr:colOff>625306</xdr:colOff>
      <xdr:row>1</xdr:row>
      <xdr:rowOff>2977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552950" y="19050"/>
          <a:ext cx="1166326" cy="15193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H47"/>
  <sheetViews>
    <sheetView showGridLines="0" showRowColHeaders="0" tabSelected="1" workbookViewId="0">
      <selection activeCell="C10" sqref="C10"/>
    </sheetView>
  </sheetViews>
  <sheetFormatPr defaultColWidth="9.109375" defaultRowHeight="14.4" x14ac:dyDescent="0.3"/>
  <cols>
    <col min="1" max="1" width="8.88671875" customWidth="1"/>
    <col min="2" max="2" width="67.44140625" bestFit="1" customWidth="1"/>
    <col min="3" max="3" width="60.109375" bestFit="1" customWidth="1"/>
    <col min="4" max="4" width="3.6640625" customWidth="1"/>
    <col min="5" max="5" width="8.88671875" customWidth="1"/>
    <col min="6" max="6" width="5.88671875" customWidth="1"/>
    <col min="7" max="7" width="6.6640625" customWidth="1"/>
    <col min="8" max="8" width="12.44140625" customWidth="1"/>
  </cols>
  <sheetData>
    <row r="1" spans="1:8" ht="122.25" customHeight="1" x14ac:dyDescent="0.5">
      <c r="A1" s="3"/>
      <c r="B1" s="38"/>
      <c r="C1" s="38"/>
      <c r="D1" s="4"/>
      <c r="E1" s="4"/>
      <c r="F1" s="4"/>
      <c r="G1" s="4"/>
      <c r="H1" s="3"/>
    </row>
    <row r="2" spans="1:8" ht="32.25" customHeight="1" x14ac:dyDescent="0.5">
      <c r="A2" s="3"/>
      <c r="B2" s="39" t="str">
        <f ca="1">_xlfn.CONCAT("Simulador Pagamento por Conta de IRC ",YEAR(TODAY()))</f>
        <v>Simulador Pagamento por Conta de IRC 2025</v>
      </c>
      <c r="C2" s="39"/>
      <c r="D2" s="5"/>
      <c r="E2" s="5"/>
      <c r="F2" s="5"/>
      <c r="G2" s="5"/>
      <c r="H2" s="3"/>
    </row>
    <row r="3" spans="1:8" x14ac:dyDescent="0.3">
      <c r="A3" s="3"/>
      <c r="B3" s="6"/>
      <c r="C3" s="3"/>
      <c r="D3" s="3"/>
      <c r="E3" s="3"/>
      <c r="F3" s="3"/>
      <c r="G3" s="3"/>
      <c r="H3" s="3"/>
    </row>
    <row r="4" spans="1:8" x14ac:dyDescent="0.3">
      <c r="A4" s="3"/>
      <c r="B4" s="6" t="s">
        <v>0</v>
      </c>
      <c r="C4" s="34" t="s">
        <v>1</v>
      </c>
      <c r="D4" s="3"/>
      <c r="E4" s="3"/>
      <c r="F4" s="3"/>
      <c r="G4" s="3"/>
      <c r="H4" s="3"/>
    </row>
    <row r="5" spans="1:8" x14ac:dyDescent="0.3">
      <c r="A5" s="3"/>
      <c r="B5" s="6" t="s">
        <v>2</v>
      </c>
      <c r="C5" s="35" t="s">
        <v>3</v>
      </c>
      <c r="D5" s="3"/>
      <c r="E5" s="3"/>
      <c r="F5" s="3"/>
      <c r="G5" s="3"/>
      <c r="H5" s="3"/>
    </row>
    <row r="6" spans="1:8" x14ac:dyDescent="0.3">
      <c r="A6" s="3"/>
      <c r="B6" s="7"/>
      <c r="C6" s="8"/>
      <c r="D6" s="8"/>
      <c r="E6" s="8"/>
      <c r="F6" s="8"/>
      <c r="G6" s="8"/>
      <c r="H6" s="3"/>
    </row>
    <row r="7" spans="1:8" x14ac:dyDescent="0.3">
      <c r="A7" s="3"/>
      <c r="B7" s="9" t="s">
        <v>5</v>
      </c>
      <c r="C7" s="9"/>
      <c r="D7" s="9"/>
      <c r="E7" s="9"/>
      <c r="F7" s="9"/>
      <c r="G7" s="9"/>
      <c r="H7" s="3"/>
    </row>
    <row r="8" spans="1:8" ht="23.4" x14ac:dyDescent="0.45">
      <c r="A8" s="3"/>
      <c r="B8" s="40" t="s">
        <v>4</v>
      </c>
      <c r="C8" s="40"/>
      <c r="D8" s="10"/>
      <c r="E8" s="10"/>
      <c r="F8" s="10"/>
      <c r="G8" s="10"/>
      <c r="H8" s="3"/>
    </row>
    <row r="9" spans="1:8" ht="15" thickBot="1" x14ac:dyDescent="0.35">
      <c r="A9" s="3"/>
      <c r="B9" s="3"/>
      <c r="C9" s="3"/>
      <c r="D9" s="3"/>
      <c r="E9" s="3"/>
      <c r="F9" s="3"/>
      <c r="G9" s="3"/>
      <c r="H9" s="3"/>
    </row>
    <row r="10" spans="1:8" ht="36" customHeight="1" thickBot="1" x14ac:dyDescent="0.35">
      <c r="A10" s="11"/>
      <c r="B10" s="12" t="str">
        <f ca="1">_xlfn.CONCAT("Vendas de ",YEAR(TODAY())-1," *")</f>
        <v>Vendas de 2024 *</v>
      </c>
      <c r="C10" s="36"/>
      <c r="D10" s="11"/>
      <c r="E10" s="13"/>
      <c r="F10" s="11"/>
      <c r="G10" s="11"/>
      <c r="H10" s="11"/>
    </row>
    <row r="11" spans="1:8" ht="15" thickBot="1" x14ac:dyDescent="0.35">
      <c r="A11" s="11"/>
      <c r="B11" s="14"/>
      <c r="C11" s="15"/>
      <c r="D11" s="11"/>
      <c r="E11" s="13"/>
      <c r="F11" s="11"/>
      <c r="G11" s="11"/>
      <c r="H11" s="11"/>
    </row>
    <row r="12" spans="1:8" ht="36" customHeight="1" thickBot="1" x14ac:dyDescent="0.35">
      <c r="A12" s="11"/>
      <c r="B12" s="16" t="str">
        <f ca="1">_xlfn.CONCAT("Prestações de serviços de ",YEAR(TODAY())-1," *")</f>
        <v>Prestações de serviços de 2024 *</v>
      </c>
      <c r="C12" s="37"/>
      <c r="D12" s="11"/>
      <c r="E12" s="13"/>
      <c r="F12" s="3"/>
      <c r="G12" s="17"/>
      <c r="H12" s="11"/>
    </row>
    <row r="13" spans="1:8" x14ac:dyDescent="0.3">
      <c r="A13" s="11"/>
      <c r="B13" s="16"/>
      <c r="C13" s="18"/>
      <c r="D13" s="11"/>
      <c r="E13" s="13"/>
      <c r="F13" s="3"/>
      <c r="G13" s="17"/>
      <c r="H13" s="11"/>
    </row>
    <row r="14" spans="1:8" ht="36" customHeight="1" x14ac:dyDescent="0.3">
      <c r="A14" s="11"/>
      <c r="B14" s="19" t="str">
        <f ca="1">_xlfn.CONCAT("Total do Volume de negócios de ",YEAR(TODAY())-1," (campo 411 do Q11 da Mod22)")</f>
        <v>Total do Volume de negócios de 2024 (campo 411 do Q11 da Mod22)</v>
      </c>
      <c r="C14" s="20">
        <f>C10+C12</f>
        <v>0</v>
      </c>
      <c r="D14" s="11"/>
      <c r="E14" s="13"/>
      <c r="F14" s="3"/>
      <c r="G14" s="17"/>
      <c r="H14" s="11"/>
    </row>
    <row r="15" spans="1:8" ht="15" thickBot="1" x14ac:dyDescent="0.35">
      <c r="A15" s="11"/>
      <c r="B15" s="16"/>
      <c r="C15" s="21"/>
      <c r="D15" s="11"/>
      <c r="E15" s="13"/>
      <c r="F15" s="3"/>
      <c r="G15" s="17"/>
      <c r="H15" s="11"/>
    </row>
    <row r="16" spans="1:8" ht="36" customHeight="1" thickBot="1" x14ac:dyDescent="0.35">
      <c r="A16" s="11"/>
      <c r="B16" s="16" t="str">
        <f ca="1">_xlfn.CONCAT("Valor da Coleta de IRC de ",YEAR(TODAY())-1," (campo 351 do Q10 da Mod22) *")</f>
        <v>Valor da Coleta de IRC de 2024 (campo 351 do Q10 da Mod22) *</v>
      </c>
      <c r="C16" s="37"/>
      <c r="D16" s="11"/>
      <c r="E16" s="13"/>
      <c r="F16" s="3"/>
      <c r="G16" s="17"/>
      <c r="H16" s="11"/>
    </row>
    <row r="17" spans="1:8" ht="15" thickBot="1" x14ac:dyDescent="0.35">
      <c r="A17" s="11"/>
      <c r="B17" s="16"/>
      <c r="C17" s="22"/>
      <c r="D17" s="11"/>
      <c r="E17" s="13"/>
      <c r="F17" s="3"/>
      <c r="G17" s="17"/>
      <c r="H17" s="11"/>
    </row>
    <row r="18" spans="1:8" ht="36" customHeight="1" thickBot="1" x14ac:dyDescent="0.35">
      <c r="A18" s="11"/>
      <c r="B18" s="16" t="str">
        <f ca="1">_xlfn.CONCAT("Retenções na fonte de ",YEAR(TODAY())-1," (campo 359 do Q10 da Mod22) *")</f>
        <v>Retenções na fonte de 2024 (campo 359 do Q10 da Mod22) *</v>
      </c>
      <c r="C18" s="37"/>
      <c r="D18" s="11"/>
      <c r="E18" s="13"/>
      <c r="F18" s="3"/>
      <c r="G18" s="17"/>
      <c r="H18" s="11"/>
    </row>
    <row r="19" spans="1:8" x14ac:dyDescent="0.3">
      <c r="A19" s="3"/>
      <c r="B19" s="23"/>
      <c r="C19" s="3"/>
      <c r="D19" s="3"/>
      <c r="E19" s="3"/>
      <c r="F19" s="3"/>
      <c r="G19" s="3"/>
      <c r="H19" s="3"/>
    </row>
    <row r="20" spans="1:8" ht="23.4" x14ac:dyDescent="0.45">
      <c r="A20" s="3"/>
      <c r="B20" s="40" t="s">
        <v>28</v>
      </c>
      <c r="C20" s="40"/>
      <c r="D20" s="10"/>
      <c r="E20" s="10"/>
      <c r="F20" s="10"/>
      <c r="G20" s="10"/>
      <c r="H20" s="10"/>
    </row>
    <row r="21" spans="1:8" x14ac:dyDescent="0.3">
      <c r="A21" s="3"/>
      <c r="B21" s="23"/>
      <c r="C21" s="3"/>
      <c r="D21" s="3"/>
      <c r="E21" s="3"/>
      <c r="F21" s="3"/>
      <c r="G21" s="3"/>
      <c r="H21" s="3"/>
    </row>
    <row r="22" spans="1:8" x14ac:dyDescent="0.3">
      <c r="A22" s="3"/>
      <c r="B22" s="24"/>
      <c r="C22" s="25"/>
      <c r="D22" s="3"/>
      <c r="E22" s="3"/>
      <c r="F22" s="3"/>
      <c r="G22" s="3"/>
      <c r="H22" s="3"/>
    </row>
    <row r="23" spans="1:8" ht="18" x14ac:dyDescent="0.35">
      <c r="A23" s="3"/>
      <c r="B23" s="26" t="s">
        <v>16</v>
      </c>
      <c r="C23" s="27" t="str">
        <f>Dados!B14</f>
        <v/>
      </c>
      <c r="D23" s="28"/>
      <c r="E23" s="28"/>
      <c r="F23" s="3"/>
      <c r="G23" s="3"/>
      <c r="H23" s="3"/>
    </row>
    <row r="24" spans="1:8" x14ac:dyDescent="0.3">
      <c r="A24" s="3"/>
      <c r="B24" s="29"/>
      <c r="C24" s="27"/>
      <c r="D24" s="3"/>
      <c r="E24" s="3"/>
      <c r="F24" s="3"/>
      <c r="G24" s="3"/>
      <c r="H24" s="3"/>
    </row>
    <row r="25" spans="1:8" x14ac:dyDescent="0.3">
      <c r="A25" s="3"/>
      <c r="B25" s="29" t="str">
        <f ca="1">_xlfn.CONCAT("1º pagamento – julho de ",YEAR(TODAY())," (ou 7.º mês)")</f>
        <v>1º pagamento – julho de 2025 (ou 7.º mês)</v>
      </c>
      <c r="C25" s="27" t="str">
        <f>Dados!B15</f>
        <v/>
      </c>
      <c r="D25" s="3"/>
      <c r="E25" s="3"/>
      <c r="F25" s="3"/>
      <c r="G25" s="3"/>
      <c r="H25" s="3"/>
    </row>
    <row r="26" spans="1:8" x14ac:dyDescent="0.3">
      <c r="A26" s="3"/>
      <c r="B26" s="29"/>
      <c r="C26" s="27"/>
      <c r="D26" s="3"/>
      <c r="E26" s="3"/>
      <c r="F26" s="3"/>
      <c r="G26" s="3"/>
      <c r="H26" s="3"/>
    </row>
    <row r="27" spans="1:8" x14ac:dyDescent="0.3">
      <c r="A27" s="3"/>
      <c r="B27" s="29" t="str">
        <f ca="1">_xlfn.CONCAT("2º pagamento – setembro de ",YEAR(TODAY())," (ou  9º mês)")</f>
        <v>2º pagamento – setembro de 2025 (ou  9º mês)</v>
      </c>
      <c r="C27" s="27" t="str">
        <f>Dados!B16</f>
        <v/>
      </c>
      <c r="D27" s="3"/>
      <c r="E27" s="3"/>
      <c r="F27" s="3"/>
      <c r="G27" s="3"/>
      <c r="H27" s="3"/>
    </row>
    <row r="28" spans="1:8" x14ac:dyDescent="0.3">
      <c r="A28" s="3"/>
      <c r="B28" s="29"/>
      <c r="C28" s="27"/>
      <c r="D28" s="3"/>
      <c r="E28" s="3"/>
      <c r="F28" s="3"/>
      <c r="G28" s="3"/>
      <c r="H28" s="3"/>
    </row>
    <row r="29" spans="1:8" x14ac:dyDescent="0.3">
      <c r="A29" s="3"/>
      <c r="B29" s="29" t="str">
        <f ca="1">_xlfn.CONCAT("3º pagamento – até 15 de dezembro de ",YEAR(TODAY())," (ou até dia 15 do 12.º mês)")</f>
        <v>3º pagamento – até 15 de dezembro de 2025 (ou até dia 15 do 12.º mês)</v>
      </c>
      <c r="C29" s="27" t="str">
        <f>Dados!B17</f>
        <v/>
      </c>
      <c r="D29" s="3"/>
      <c r="E29" s="3"/>
      <c r="F29" s="3"/>
      <c r="G29" s="3"/>
      <c r="H29" s="3"/>
    </row>
    <row r="30" spans="1:8" x14ac:dyDescent="0.3">
      <c r="A30" s="3"/>
      <c r="B30" s="30"/>
      <c r="C30" s="27"/>
      <c r="D30" s="3"/>
      <c r="E30" s="3"/>
      <c r="F30" s="3"/>
      <c r="G30" s="3"/>
      <c r="H30" s="3"/>
    </row>
    <row r="31" spans="1:8" x14ac:dyDescent="0.3">
      <c r="A31" s="3"/>
      <c r="B31" s="31" t="s">
        <v>6</v>
      </c>
      <c r="C31" s="32">
        <f ca="1">TODAY()</f>
        <v>45814</v>
      </c>
      <c r="D31" s="3"/>
      <c r="E31" s="3"/>
      <c r="F31" s="3"/>
      <c r="G31" s="3"/>
      <c r="H31" s="3"/>
    </row>
    <row r="32" spans="1:8" x14ac:dyDescent="0.3">
      <c r="A32" s="3"/>
      <c r="B32" s="33"/>
      <c r="C32" s="25"/>
      <c r="D32" s="3"/>
      <c r="E32" s="3"/>
      <c r="F32" s="3"/>
      <c r="G32" s="3"/>
      <c r="H32" s="3"/>
    </row>
    <row r="33" spans="1:8" x14ac:dyDescent="0.3">
      <c r="A33" s="3"/>
      <c r="B33" s="3"/>
      <c r="C33" s="3"/>
      <c r="D33" s="3"/>
      <c r="E33" s="3"/>
      <c r="F33" s="3"/>
      <c r="G33" s="3"/>
      <c r="H33" s="3"/>
    </row>
    <row r="34" spans="1:8" ht="21.75" customHeight="1" x14ac:dyDescent="0.3">
      <c r="A34" s="3"/>
      <c r="B34" s="42" t="s">
        <v>7</v>
      </c>
      <c r="C34" s="42"/>
      <c r="D34" s="3"/>
      <c r="E34" s="3"/>
      <c r="F34" s="3"/>
      <c r="G34" s="3"/>
      <c r="H34" s="3"/>
    </row>
    <row r="35" spans="1:8" ht="38.25" customHeight="1" x14ac:dyDescent="0.3">
      <c r="A35" s="3"/>
      <c r="B35" s="42" t="s">
        <v>20</v>
      </c>
      <c r="C35" s="42"/>
      <c r="D35" s="9"/>
      <c r="E35" s="9"/>
      <c r="F35" s="9"/>
      <c r="G35" s="9"/>
      <c r="H35" s="3"/>
    </row>
    <row r="36" spans="1:8" ht="48.75" customHeight="1" x14ac:dyDescent="0.3">
      <c r="A36" s="3"/>
      <c r="B36" s="42" t="s">
        <v>29</v>
      </c>
      <c r="C36" s="42"/>
      <c r="D36" s="9"/>
      <c r="E36" s="9"/>
      <c r="F36" s="9"/>
      <c r="G36" s="9"/>
      <c r="H36" s="3"/>
    </row>
    <row r="37" spans="1:8" x14ac:dyDescent="0.3">
      <c r="A37" s="3"/>
      <c r="B37" s="42"/>
      <c r="C37" s="42"/>
      <c r="D37" s="9"/>
      <c r="E37" s="9"/>
      <c r="F37" s="9"/>
      <c r="G37" s="9"/>
      <c r="H37" s="3"/>
    </row>
    <row r="38" spans="1:8" x14ac:dyDescent="0.3">
      <c r="A38" s="3"/>
      <c r="D38" s="9"/>
      <c r="E38" s="9"/>
      <c r="F38" s="9"/>
      <c r="G38" s="9"/>
      <c r="H38" s="3"/>
    </row>
    <row r="39" spans="1:8" x14ac:dyDescent="0.3">
      <c r="A39" s="3"/>
      <c r="B39" s="41" t="s">
        <v>5</v>
      </c>
      <c r="C39" s="41"/>
      <c r="D39" s="41"/>
      <c r="E39" s="41"/>
      <c r="F39" s="41"/>
      <c r="G39" s="41"/>
      <c r="H39" s="3"/>
    </row>
    <row r="40" spans="1:8" x14ac:dyDescent="0.3">
      <c r="A40" s="3"/>
      <c r="B40" s="41"/>
      <c r="C40" s="41"/>
      <c r="D40" s="41"/>
      <c r="E40" s="41"/>
      <c r="F40" s="41"/>
      <c r="G40" s="41"/>
      <c r="H40" s="3"/>
    </row>
    <row r="41" spans="1:8" x14ac:dyDescent="0.3">
      <c r="A41" s="3"/>
      <c r="B41" s="41"/>
      <c r="C41" s="41"/>
      <c r="D41" s="41"/>
      <c r="E41" s="41"/>
      <c r="F41" s="41"/>
      <c r="G41" s="41"/>
      <c r="H41" s="3"/>
    </row>
    <row r="42" spans="1:8" x14ac:dyDescent="0.3">
      <c r="A42" s="3"/>
      <c r="B42" s="3"/>
      <c r="C42" s="3"/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4" spans="1:8" x14ac:dyDescent="0.3">
      <c r="A44" s="3"/>
      <c r="B44" s="3"/>
      <c r="C44" s="3"/>
      <c r="D44" s="3"/>
      <c r="E44" s="3"/>
      <c r="F44" s="3"/>
      <c r="G44" s="3"/>
      <c r="H44" s="3"/>
    </row>
    <row r="45" spans="1:8" x14ac:dyDescent="0.3">
      <c r="A45" s="3"/>
      <c r="B45" s="3"/>
      <c r="C45" s="3"/>
      <c r="D45" s="3"/>
      <c r="E45" s="3"/>
      <c r="F45" s="3"/>
      <c r="G45" s="3"/>
      <c r="H45" s="3"/>
    </row>
    <row r="46" spans="1:8" x14ac:dyDescent="0.3">
      <c r="A46" s="3"/>
      <c r="B46" s="3"/>
      <c r="C46" s="3"/>
      <c r="D46" s="3"/>
      <c r="E46" s="3"/>
      <c r="F46" s="3"/>
      <c r="G46" s="3"/>
      <c r="H46" s="3"/>
    </row>
    <row r="47" spans="1:8" x14ac:dyDescent="0.3">
      <c r="A47" s="3"/>
      <c r="B47" s="3"/>
      <c r="C47" s="3"/>
      <c r="D47" s="3"/>
      <c r="E47" s="3"/>
      <c r="F47" s="3"/>
      <c r="G47" s="3"/>
      <c r="H47" s="3"/>
    </row>
  </sheetData>
  <sheetProtection sheet="1" objects="1" scenarios="1" selectLockedCells="1"/>
  <mergeCells count="9">
    <mergeCell ref="B1:C1"/>
    <mergeCell ref="B2:C2"/>
    <mergeCell ref="B8:C8"/>
    <mergeCell ref="B39:G41"/>
    <mergeCell ref="B34:C34"/>
    <mergeCell ref="B35:C35"/>
    <mergeCell ref="B20:C20"/>
    <mergeCell ref="B36:C36"/>
    <mergeCell ref="B37:C37"/>
  </mergeCells>
  <dataValidations count="2">
    <dataValidation type="decimal" operator="greaterThanOrEqual" allowBlank="1" showInputMessage="1" showErrorMessage="1" sqref="C10 C12 C16 C18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G17"/>
  <sheetViews>
    <sheetView workbookViewId="0">
      <selection activeCell="B17" sqref="B17"/>
    </sheetView>
  </sheetViews>
  <sheetFormatPr defaultRowHeight="14.4" x14ac:dyDescent="0.3"/>
  <cols>
    <col min="1" max="1" width="26.44140625" bestFit="1" customWidth="1"/>
    <col min="2" max="3" width="21.6640625" customWidth="1"/>
    <col min="5" max="5" width="58.6640625" bestFit="1" customWidth="1"/>
  </cols>
  <sheetData>
    <row r="1" spans="1:7" x14ac:dyDescent="0.3">
      <c r="E1" t="s">
        <v>14</v>
      </c>
      <c r="G1" t="s">
        <v>10</v>
      </c>
    </row>
    <row r="2" spans="1:7" x14ac:dyDescent="0.3">
      <c r="A2" t="s">
        <v>12</v>
      </c>
      <c r="B2" s="1">
        <v>200</v>
      </c>
      <c r="C2" t="b">
        <f>IF(('Pagamento por Conta de IRC'!C16-'Pagamento por Conta de IRC'!C18)&lt;Dados!B2,TRUE,FALSE)</f>
        <v>1</v>
      </c>
      <c r="E2" t="s">
        <v>8</v>
      </c>
      <c r="G2" t="s">
        <v>9</v>
      </c>
    </row>
    <row r="3" spans="1:7" x14ac:dyDescent="0.3">
      <c r="A3" t="s">
        <v>13</v>
      </c>
      <c r="B3" s="1">
        <v>500000</v>
      </c>
      <c r="C3" t="b">
        <f>IF('Pagamento por Conta de IRC'!C14&lt;=Dados!B3,TRUE,FALSE)</f>
        <v>1</v>
      </c>
      <c r="E3" s="1">
        <f>IF(Dados!C3=TRUE,('Pagamento por Conta de IRC'!C16-'Pagamento por Conta de IRC'!C18)*Dados!B5,"")</f>
        <v>0</v>
      </c>
      <c r="G3" t="s">
        <v>11</v>
      </c>
    </row>
    <row r="4" spans="1:7" x14ac:dyDescent="0.3">
      <c r="B4" s="1"/>
      <c r="C4" t="b">
        <f>IF('Pagamento por Conta de IRC'!C14&gt;Dados!B3,TRUE,FALSE)</f>
        <v>0</v>
      </c>
      <c r="E4" s="1" t="str">
        <f>IF(Dados!C4=TRUE,('Pagamento por Conta de IRC'!C16-'Pagamento por Conta de IRC'!C18)*Dados!B6,"")</f>
        <v/>
      </c>
      <c r="G4" t="s">
        <v>22</v>
      </c>
    </row>
    <row r="5" spans="1:7" x14ac:dyDescent="0.3">
      <c r="A5" t="s">
        <v>15</v>
      </c>
      <c r="B5" s="2">
        <v>0.8</v>
      </c>
    </row>
    <row r="6" spans="1:7" x14ac:dyDescent="0.3">
      <c r="A6" t="s">
        <v>21</v>
      </c>
      <c r="B6" s="2">
        <v>0.95</v>
      </c>
    </row>
    <row r="8" spans="1:7" x14ac:dyDescent="0.3">
      <c r="A8" t="s">
        <v>23</v>
      </c>
      <c r="B8" t="b">
        <f>ISBLANK('Pagamento por Conta de IRC'!C10)</f>
        <v>1</v>
      </c>
    </row>
    <row r="9" spans="1:7" x14ac:dyDescent="0.3">
      <c r="A9" t="s">
        <v>24</v>
      </c>
      <c r="B9" t="b">
        <f>ISBLANK('Pagamento por Conta de IRC'!C12)</f>
        <v>1</v>
      </c>
    </row>
    <row r="10" spans="1:7" x14ac:dyDescent="0.3">
      <c r="A10" t="s">
        <v>25</v>
      </c>
      <c r="B10" t="b">
        <f>ISBLANK('Pagamento por Conta de IRC'!C16)</f>
        <v>1</v>
      </c>
    </row>
    <row r="11" spans="1:7" x14ac:dyDescent="0.3">
      <c r="A11" t="s">
        <v>26</v>
      </c>
      <c r="B11" t="b">
        <f>ISBLANK('Pagamento por Conta de IRC'!C18)</f>
        <v>1</v>
      </c>
    </row>
    <row r="12" spans="1:7" x14ac:dyDescent="0.3">
      <c r="A12" t="s">
        <v>27</v>
      </c>
      <c r="B12" t="b">
        <f>IF(OR(B8=TRUE,B9=TRUE,B10=TRUE,B11=TRUE),FALSE,TRUE)</f>
        <v>0</v>
      </c>
    </row>
    <row r="14" spans="1:7" x14ac:dyDescent="0.3">
      <c r="A14" t="s">
        <v>14</v>
      </c>
      <c r="B14" s="1" t="str">
        <f>IF(B12=FALSE,"",IF($C$2=TRUE,$E$2,B15+B16+B17))</f>
        <v/>
      </c>
    </row>
    <row r="15" spans="1:7" x14ac:dyDescent="0.3">
      <c r="A15" t="s">
        <v>17</v>
      </c>
      <c r="B15" s="1" t="str">
        <f>IF(B12=FALSE,"",IF($C$2=TRUE,$E$2,IF(C3=TRUE,IF(E3&lt;=0,0,CEILING((E3/3),1)),IF(C4=TRUE,IF(E4&lt;=0,0,CEILING((E4/3),1))))))</f>
        <v/>
      </c>
    </row>
    <row r="16" spans="1:7" x14ac:dyDescent="0.3">
      <c r="A16" t="s">
        <v>18</v>
      </c>
      <c r="B16" s="1" t="str">
        <f>IF(B12=FALSE,"",IF($C$2=TRUE,$E$2,IF(C3=TRUE,IF(E3&lt;=0,0,CEILING((E3/3),1)),IF(C4=TRUE,IF(E4&lt;=0,0,CEILING((E4/3),1))))))</f>
        <v/>
      </c>
    </row>
    <row r="17" spans="1:2" x14ac:dyDescent="0.3">
      <c r="A17" t="s">
        <v>19</v>
      </c>
      <c r="B17" s="1" t="str">
        <f>IF(B12=FALSE,"",IF($C$2=TRUE,$E$2,IF(C3=TRUE,IF(E3&lt;=0,0,CEILING((E3/3),1)),IF(C4=TRUE,IF(E4&lt;=0,0,CEILING((E4/3),1))))))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Pagamento por Conta de IRC</vt:lpstr>
      <vt:lpstr>Dados</vt:lpstr>
      <vt:lpstr>'Pagamento por Conta de IRC'!Área_de_Impressão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Cátia Faia - DTI</cp:lastModifiedBy>
  <cp:lastPrinted>2020-03-10T11:38:39Z</cp:lastPrinted>
  <dcterms:created xsi:type="dcterms:W3CDTF">2017-04-06T16:38:52Z</dcterms:created>
  <dcterms:modified xsi:type="dcterms:W3CDTF">2025-06-06T15:03:34Z</dcterms:modified>
</cp:coreProperties>
</file>