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___ FORMAÇÃO e explicações\2022\OCC\_ TIs _ 2022 Enquadramento contributivo\"/>
    </mc:Choice>
  </mc:AlternateContent>
  <xr:revisionPtr revIDLastSave="0" documentId="10_ncr:8100000_{871EDC07-DBCE-4170-972F-9889C7F9718F}" xr6:coauthVersionLast="33" xr6:coauthVersionMax="33" xr10:uidLastSave="{00000000-0000-0000-0000-000000000000}"/>
  <bookViews>
    <workbookView xWindow="0" yWindow="0" windowWidth="26088" windowHeight="10788" xr2:uid="{B3C6DC1F-B6DC-472A-B444-BF8AB37F124A}"/>
  </bookViews>
  <sheets>
    <sheet name="Simulação" sheetId="7" r:id="rId1"/>
  </sheets>
  <definedNames>
    <definedName name="Taxa">Simulação!$B$44:$B$46</definedName>
    <definedName name="Variação">Simulação!$G$44:$G$49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7" l="1"/>
  <c r="C4" i="7" l="1"/>
  <c r="H37" i="7" l="1"/>
  <c r="D32" i="7" l="1"/>
  <c r="D31" i="7"/>
  <c r="F30" i="7"/>
  <c r="D25" i="7"/>
  <c r="D24" i="7"/>
  <c r="F23" i="7"/>
  <c r="F16" i="7"/>
  <c r="D18" i="7"/>
  <c r="D17" i="7"/>
  <c r="D33" i="7" l="1"/>
  <c r="D26" i="7"/>
  <c r="D19" i="7"/>
  <c r="E31" i="7" l="1"/>
  <c r="H31" i="7"/>
  <c r="H32" i="7" s="1"/>
  <c r="E24" i="7"/>
  <c r="H24" i="7"/>
  <c r="H25" i="7" s="1"/>
  <c r="E17" i="7"/>
  <c r="H17" i="7"/>
  <c r="H18" i="7" s="1"/>
  <c r="F31" i="7" l="1"/>
  <c r="G31" i="7"/>
  <c r="G32" i="7" s="1"/>
  <c r="F24" i="7"/>
  <c r="G24" i="7"/>
  <c r="G25" i="7" s="1"/>
  <c r="F17" i="7"/>
  <c r="G17" i="7"/>
  <c r="G18" i="7" s="1"/>
  <c r="D11" i="7"/>
  <c r="F9" i="7"/>
  <c r="C5" i="7"/>
  <c r="H36" i="7" s="1"/>
  <c r="G38" i="7" l="1"/>
  <c r="H38" i="7"/>
  <c r="D12" i="7"/>
  <c r="E10" i="7" s="1"/>
  <c r="G10" i="7" l="1"/>
  <c r="G11" i="7" s="1"/>
  <c r="H10" i="7"/>
  <c r="H11" i="7" s="1"/>
  <c r="F10" i="7" l="1"/>
</calcChain>
</file>

<file path=xl/sharedStrings.xml><?xml version="1.0" encoding="utf-8"?>
<sst xmlns="http://schemas.openxmlformats.org/spreadsheetml/2006/main" count="70" uniqueCount="40">
  <si>
    <t>Serviços prestados</t>
  </si>
  <si>
    <t>Rendimento</t>
  </si>
  <si>
    <r>
      <t xml:space="preserve">Base de incidência mensal [ LT / 12 ] </t>
    </r>
    <r>
      <rPr>
        <sz val="14"/>
        <color rgb="FFC00000"/>
        <rFont val="Calibri"/>
        <family val="2"/>
        <scheme val="minor"/>
      </rPr>
      <t>*</t>
    </r>
  </si>
  <si>
    <t>relevante</t>
  </si>
  <si>
    <r>
      <t xml:space="preserve">BIC (1/3) </t>
    </r>
    <r>
      <rPr>
        <b/>
        <sz val="14"/>
        <color rgb="FFC00000"/>
        <rFont val="Calibri"/>
        <family val="2"/>
        <scheme val="minor"/>
      </rPr>
      <t>**</t>
    </r>
  </si>
  <si>
    <r>
      <t xml:space="preserve">Contribuição </t>
    </r>
    <r>
      <rPr>
        <b/>
        <sz val="14"/>
        <color rgb="FFC00000"/>
        <rFont val="Calibri"/>
        <family val="2"/>
        <scheme val="minor"/>
      </rPr>
      <t>***</t>
    </r>
  </si>
  <si>
    <t>Aumentar (+)</t>
  </si>
  <si>
    <t>Diminuir (-)</t>
  </si>
  <si>
    <t>Rendimentos previstos para</t>
  </si>
  <si>
    <t>** Com máximo de 12 vezes o valor do IAS.</t>
  </si>
  <si>
    <t>NOTA: o utilizador desta folha de cálculo é responsável pelos dados que nela introduzir, pela verificação das fórmulas nela contidas, e pela interpretação que dá aos resultados obtidos.</t>
  </si>
  <si>
    <t>Verificação efetuada em</t>
  </si>
  <si>
    <t>Por</t>
  </si>
  <si>
    <t>TI em contabilidade organizada - Opção pelo apuramento trimestral de SS</t>
  </si>
  <si>
    <r>
      <t xml:space="preserve">* </t>
    </r>
    <r>
      <rPr>
        <i/>
        <sz val="10"/>
        <color rgb="FFFF0000"/>
        <rFont val="Calibri"/>
        <family val="2"/>
        <scheme val="minor"/>
      </rPr>
      <t>Com mínimo de 1,5 x o valor do IAS e máximo de 12 x IAS.</t>
    </r>
  </si>
  <si>
    <t>Total …………………………………..</t>
  </si>
  <si>
    <t>Trabalhador independente</t>
  </si>
  <si>
    <t>Produção e vendas de bens + Serviços de hotelaria, restauração e bebidas + subsídios à exploração</t>
  </si>
  <si>
    <r>
      <t xml:space="preserve">Contribuição mensal    /    </t>
    </r>
    <r>
      <rPr>
        <b/>
        <sz val="14"/>
        <color theme="1"/>
        <rFont val="Calibri"/>
        <family val="2"/>
        <scheme val="minor"/>
      </rPr>
      <t>Indicar a Taxa »»»</t>
    </r>
  </si>
  <si>
    <t>Pode escolher aumentar (-) OU diminuir (-)                                 as contribuições em 5%, 10%, 15%, 20% ou 25%,                          com efeito entre os limites máximo e mínimo.</t>
  </si>
  <si>
    <t>Lucro tributável do ano de 2021</t>
  </si>
  <si>
    <t>IAS para 2023</t>
  </si>
  <si>
    <t>out. a dez. 2022</t>
  </si>
  <si>
    <t>jan. a mar. 2023</t>
  </si>
  <si>
    <t>abr. a jun. 2023</t>
  </si>
  <si>
    <t>jul. a set. 2023</t>
  </si>
  <si>
    <t>Com base nos rendimentos previstos entre out. 2022 e set. 2023 acima inseridos</t>
  </si>
  <si>
    <t>Paulo Marques, 2022.11.02  | v.5</t>
  </si>
  <si>
    <r>
      <t>Dos valores acima apurados, escolha o valor que pretende pagar para os meses de</t>
    </r>
    <r>
      <rPr>
        <sz val="13"/>
        <color rgb="FFFF0000"/>
        <rFont val="Calibri"/>
        <family val="2"/>
        <scheme val="minor"/>
      </rPr>
      <t xml:space="preserve"> jan. a mar. de 2023</t>
    </r>
  </si>
  <si>
    <r>
      <t>Dos valores acima apurados, escolha o valor que pretende pagar para os meses de</t>
    </r>
    <r>
      <rPr>
        <sz val="13"/>
        <color rgb="FFFF0000"/>
        <rFont val="Calibri"/>
        <family val="2"/>
        <scheme val="minor"/>
      </rPr>
      <t xml:space="preserve"> abr. a jun. de 2023</t>
    </r>
  </si>
  <si>
    <r>
      <t>Dos valores acima apurados, escolha o valor que pretende pagar para os meses de</t>
    </r>
    <r>
      <rPr>
        <sz val="13"/>
        <color rgb="FFFF0000"/>
        <rFont val="Calibri"/>
        <family val="2"/>
        <scheme val="minor"/>
      </rPr>
      <t xml:space="preserve"> jul. a set. 2023</t>
    </r>
  </si>
  <si>
    <r>
      <t>Dos valores acima apurados, escolha o valor que pretende pagar para os meses de</t>
    </r>
    <r>
      <rPr>
        <sz val="13"/>
        <color rgb="FFFF0000"/>
        <rFont val="Calibri"/>
        <family val="2"/>
        <scheme val="minor"/>
      </rPr>
      <t xml:space="preserve"> out. a dez. 2023</t>
    </r>
  </si>
  <si>
    <r>
      <t xml:space="preserve">Declaração trimestral a entregar em </t>
    </r>
    <r>
      <rPr>
        <sz val="12"/>
        <color rgb="FFFF0000"/>
        <rFont val="Calibri"/>
        <family val="2"/>
        <scheme val="minor"/>
      </rPr>
      <t>jan. 2023</t>
    </r>
  </si>
  <si>
    <r>
      <t xml:space="preserve">Declaração trimestral a entregar em </t>
    </r>
    <r>
      <rPr>
        <sz val="12"/>
        <color rgb="FFFF0000"/>
        <rFont val="Calibri"/>
        <family val="2"/>
        <scheme val="minor"/>
      </rPr>
      <t>abr. 2023</t>
    </r>
  </si>
  <si>
    <r>
      <t>Declaração trimestral a entregar em</t>
    </r>
    <r>
      <rPr>
        <b/>
        <sz val="12"/>
        <color rgb="FFFF0000"/>
        <rFont val="Calibri"/>
        <family val="2"/>
        <scheme val="minor"/>
      </rPr>
      <t xml:space="preserve"> </t>
    </r>
    <r>
      <rPr>
        <sz val="12"/>
        <color rgb="FFFF0000"/>
        <rFont val="Calibri"/>
        <family val="2"/>
        <scheme val="minor"/>
      </rPr>
      <t>jul. 2023</t>
    </r>
  </si>
  <si>
    <r>
      <t xml:space="preserve">Declaração trimestral a entregar em </t>
    </r>
    <r>
      <rPr>
        <sz val="12"/>
        <color rgb="FFFF0000"/>
        <rFont val="Calibri"/>
        <family val="2"/>
        <scheme val="minor"/>
      </rPr>
      <t>out. 2023</t>
    </r>
  </si>
  <si>
    <r>
      <t xml:space="preserve">Contribuições para a Segurança Social a pagar referentes aos meses de </t>
    </r>
    <r>
      <rPr>
        <sz val="14"/>
        <color rgb="FFFF0000"/>
        <rFont val="Calibri"/>
        <family val="2"/>
        <scheme val="minor"/>
      </rPr>
      <t>jan. a dez. de 2023</t>
    </r>
  </si>
  <si>
    <r>
      <t xml:space="preserve">Calculadas com base no </t>
    </r>
    <r>
      <rPr>
        <sz val="13"/>
        <color rgb="FFFF0000"/>
        <rFont val="Calibri"/>
        <family val="2"/>
        <scheme val="minor"/>
      </rPr>
      <t>lucro tributável de 2021</t>
    </r>
    <r>
      <rPr>
        <sz val="13"/>
        <color theme="1"/>
        <rFont val="Calibri"/>
        <family val="2"/>
        <scheme val="minor"/>
      </rPr>
      <t xml:space="preserve"> …………………………………………………………..</t>
    </r>
  </si>
  <si>
    <r>
      <t xml:space="preserve">Calculadas com base nos </t>
    </r>
    <r>
      <rPr>
        <sz val="13"/>
        <color rgb="FFFF0000"/>
        <rFont val="Calibri"/>
        <family val="2"/>
        <scheme val="minor"/>
      </rPr>
      <t>rendimentos previstos entre out. 2022 e set. 2023</t>
    </r>
    <r>
      <rPr>
        <sz val="13"/>
        <color theme="1"/>
        <rFont val="Calibri"/>
        <family val="2"/>
        <scheme val="minor"/>
      </rPr>
      <t xml:space="preserve"> ………………..</t>
    </r>
  </si>
  <si>
    <t>*** Com mínimo                                    de 20 € por mês.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</si>
</sst>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9.5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FF33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44" fontId="6" fillId="0" borderId="1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9" fontId="6" fillId="0" borderId="1" xfId="0" applyNumberFormat="1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10" fontId="11" fillId="0" borderId="5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 vertical="top" wrapText="1"/>
    </xf>
    <xf numFmtId="0" fontId="0" fillId="0" borderId="1" xfId="0" applyFont="1" applyFill="1" applyBorder="1" applyAlignment="1" applyProtection="1">
      <alignment vertical="center" wrapText="1"/>
    </xf>
    <xf numFmtId="0" fontId="18" fillId="0" borderId="0" xfId="0" applyFont="1" applyFill="1" applyAlignment="1" applyProtection="1">
      <alignment horizontal="left" vertical="top" wrapText="1"/>
    </xf>
    <xf numFmtId="0" fontId="22" fillId="0" borderId="0" xfId="0" applyFont="1" applyFill="1" applyAlignment="1" applyProtection="1">
      <alignment horizontal="left" vertical="top" wrapText="1"/>
    </xf>
    <xf numFmtId="0" fontId="19" fillId="0" borderId="14" xfId="0" applyFont="1" applyFill="1" applyBorder="1" applyAlignment="1" applyProtection="1">
      <alignment vertical="top"/>
    </xf>
    <xf numFmtId="44" fontId="6" fillId="0" borderId="4" xfId="0" applyNumberFormat="1" applyFont="1" applyFill="1" applyBorder="1" applyAlignment="1" applyProtection="1">
      <alignment vertical="center"/>
    </xf>
    <xf numFmtId="0" fontId="6" fillId="0" borderId="12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15" fillId="0" borderId="11" xfId="0" applyFont="1" applyBorder="1" applyAlignment="1" applyProtection="1">
      <alignment vertical="center"/>
    </xf>
    <xf numFmtId="0" fontId="14" fillId="0" borderId="0" xfId="0" applyFont="1" applyFill="1" applyAlignment="1" applyProtection="1">
      <alignment horizontal="right" vertical="top" wrapText="1"/>
    </xf>
    <xf numFmtId="0" fontId="15" fillId="0" borderId="0" xfId="0" applyFont="1" applyAlignment="1" applyProtection="1">
      <alignment vertical="center"/>
    </xf>
    <xf numFmtId="164" fontId="1" fillId="0" borderId="0" xfId="2" applyNumberFormat="1" applyFont="1" applyBorder="1" applyAlignment="1" applyProtection="1">
      <alignment horizontal="right" vertical="center"/>
    </xf>
    <xf numFmtId="0" fontId="6" fillId="5" borderId="0" xfId="0" applyFont="1" applyFill="1" applyBorder="1" applyAlignment="1" applyProtection="1">
      <alignment vertical="center"/>
    </xf>
    <xf numFmtId="10" fontId="6" fillId="5" borderId="0" xfId="0" applyNumberFormat="1" applyFont="1" applyFill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vertical="center"/>
    </xf>
    <xf numFmtId="0" fontId="16" fillId="6" borderId="1" xfId="0" applyFont="1" applyFill="1" applyBorder="1" applyAlignment="1" applyProtection="1">
      <alignment vertical="center"/>
    </xf>
    <xf numFmtId="0" fontId="2" fillId="6" borderId="12" xfId="0" applyFont="1" applyFill="1" applyBorder="1" applyAlignment="1" applyProtection="1">
      <alignment horizontal="left" vertical="center" wrapText="1"/>
    </xf>
    <xf numFmtId="0" fontId="2" fillId="6" borderId="12" xfId="0" applyFont="1" applyFill="1" applyBorder="1" applyAlignment="1" applyProtection="1">
      <alignment vertical="center"/>
    </xf>
    <xf numFmtId="0" fontId="17" fillId="6" borderId="12" xfId="0" applyFont="1" applyFill="1" applyBorder="1" applyAlignment="1" applyProtection="1">
      <alignment vertical="center"/>
    </xf>
    <xf numFmtId="44" fontId="16" fillId="6" borderId="1" xfId="1" applyFont="1" applyFill="1" applyBorder="1" applyAlignment="1" applyProtection="1">
      <alignment vertical="center"/>
    </xf>
    <xf numFmtId="0" fontId="21" fillId="8" borderId="12" xfId="0" applyFont="1" applyFill="1" applyBorder="1" applyAlignment="1" applyProtection="1">
      <alignment horizontal="center" vertical="center"/>
    </xf>
    <xf numFmtId="44" fontId="21" fillId="8" borderId="2" xfId="1" applyFont="1" applyFill="1" applyBorder="1" applyAlignment="1" applyProtection="1">
      <alignment vertical="center"/>
    </xf>
    <xf numFmtId="10" fontId="11" fillId="7" borderId="1" xfId="0" applyNumberFormat="1" applyFont="1" applyFill="1" applyBorder="1" applyAlignment="1" applyProtection="1">
      <alignment horizontal="center" vertical="center"/>
      <protection locked="0"/>
    </xf>
    <xf numFmtId="44" fontId="6" fillId="7" borderId="1" xfId="1" applyFont="1" applyFill="1" applyBorder="1" applyAlignment="1" applyProtection="1">
      <alignment vertical="center"/>
      <protection locked="0"/>
    </xf>
    <xf numFmtId="10" fontId="6" fillId="7" borderId="5" xfId="0" applyNumberFormat="1" applyFont="1" applyFill="1" applyBorder="1" applyAlignment="1" applyProtection="1">
      <alignment horizontal="center" vertical="center"/>
      <protection locked="0"/>
    </xf>
    <xf numFmtId="14" fontId="7" fillId="7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13" fillId="0" borderId="1" xfId="0" applyFont="1" applyFill="1" applyBorder="1" applyAlignment="1" applyProtection="1">
      <alignment horizontal="center" vertical="center"/>
    </xf>
    <xf numFmtId="44" fontId="12" fillId="7" borderId="1" xfId="1" applyFont="1" applyFill="1" applyBorder="1" applyAlignment="1" applyProtection="1">
      <alignment horizontal="center" vertical="center"/>
      <protection locked="0"/>
    </xf>
    <xf numFmtId="44" fontId="17" fillId="4" borderId="5" xfId="0" applyNumberFormat="1" applyFont="1" applyFill="1" applyBorder="1" applyAlignment="1" applyProtection="1">
      <alignment vertical="center"/>
    </xf>
    <xf numFmtId="44" fontId="26" fillId="5" borderId="1" xfId="0" applyNumberFormat="1" applyFont="1" applyFill="1" applyBorder="1" applyAlignment="1" applyProtection="1">
      <alignment horizontal="center" vertical="center"/>
    </xf>
    <xf numFmtId="0" fontId="5" fillId="10" borderId="0" xfId="0" applyFont="1" applyFill="1" applyAlignment="1" applyProtection="1">
      <alignment vertical="center"/>
    </xf>
    <xf numFmtId="0" fontId="4" fillId="10" borderId="0" xfId="0" applyFont="1" applyFill="1" applyAlignme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0" fontId="15" fillId="5" borderId="13" xfId="0" applyFont="1" applyFill="1" applyBorder="1" applyAlignment="1" applyProtection="1">
      <alignment vertical="center" wrapText="1"/>
    </xf>
    <xf numFmtId="44" fontId="28" fillId="7" borderId="1" xfId="1" applyFont="1" applyFill="1" applyBorder="1" applyAlignment="1" applyProtection="1">
      <alignment vertical="center"/>
      <protection locked="0"/>
    </xf>
    <xf numFmtId="0" fontId="22" fillId="0" borderId="0" xfId="0" applyFont="1" applyFill="1" applyAlignment="1" applyProtection="1">
      <alignment horizontal="left" vertical="top" wrapText="1" indent="2"/>
    </xf>
    <xf numFmtId="0" fontId="17" fillId="6" borderId="11" xfId="0" applyFont="1" applyFill="1" applyBorder="1" applyAlignment="1" applyProtection="1">
      <alignment horizontal="left" vertical="center"/>
    </xf>
    <xf numFmtId="0" fontId="27" fillId="9" borderId="10" xfId="0" applyFont="1" applyFill="1" applyBorder="1" applyAlignment="1" applyProtection="1">
      <alignment horizontal="center" vertical="center" wrapText="1"/>
    </xf>
    <xf numFmtId="0" fontId="27" fillId="9" borderId="3" xfId="0" applyFont="1" applyFill="1" applyBorder="1" applyAlignment="1" applyProtection="1">
      <alignment horizontal="center" vertical="center" wrapText="1"/>
    </xf>
    <xf numFmtId="0" fontId="27" fillId="9" borderId="8" xfId="0" applyFont="1" applyFill="1" applyBorder="1" applyAlignment="1" applyProtection="1">
      <alignment horizontal="center" vertical="center" wrapText="1"/>
    </xf>
    <xf numFmtId="0" fontId="27" fillId="9" borderId="9" xfId="0" applyFont="1" applyFill="1" applyBorder="1" applyAlignment="1" applyProtection="1">
      <alignment horizontal="center" vertical="center" wrapText="1"/>
    </xf>
    <xf numFmtId="0" fontId="10" fillId="7" borderId="11" xfId="0" applyFont="1" applyFill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 applyProtection="1">
      <alignment horizontal="center" vertical="center"/>
      <protection locked="0"/>
    </xf>
    <xf numFmtId="164" fontId="1" fillId="0" borderId="0" xfId="2" applyNumberFormat="1" applyFont="1" applyBorder="1" applyAlignment="1" applyProtection="1">
      <alignment horizontal="right" vertical="center"/>
    </xf>
    <xf numFmtId="0" fontId="7" fillId="0" borderId="3" xfId="0" applyFont="1" applyBorder="1" applyAlignment="1">
      <alignment horizontal="right" vertical="center" wrapText="1"/>
    </xf>
    <xf numFmtId="0" fontId="8" fillId="7" borderId="6" xfId="0" applyFont="1" applyFill="1" applyBorder="1" applyAlignment="1" applyProtection="1">
      <alignment horizontal="center" vertical="center" wrapText="1"/>
      <protection locked="0"/>
    </xf>
    <xf numFmtId="0" fontId="8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7" xfId="0" applyFont="1" applyFill="1" applyBorder="1" applyAlignment="1" applyProtection="1">
      <alignment horizontal="center" vertical="center" wrapText="1"/>
      <protection locked="0"/>
    </xf>
    <xf numFmtId="0" fontId="8" fillId="7" borderId="8" xfId="0" applyFont="1" applyFill="1" applyBorder="1" applyAlignment="1" applyProtection="1">
      <alignment horizontal="center" vertical="center" wrapText="1"/>
      <protection locked="0"/>
    </xf>
    <xf numFmtId="0" fontId="8" fillId="7" borderId="13" xfId="0" applyFont="1" applyFill="1" applyBorder="1" applyAlignment="1" applyProtection="1">
      <alignment horizontal="center" vertical="center" wrapText="1"/>
      <protection locked="0"/>
    </xf>
    <xf numFmtId="0" fontId="8" fillId="7" borderId="9" xfId="0" applyFont="1" applyFill="1" applyBorder="1" applyAlignment="1" applyProtection="1">
      <alignment horizontal="center" vertical="center" wrapText="1"/>
      <protection locked="0"/>
    </xf>
    <xf numFmtId="0" fontId="24" fillId="2" borderId="11" xfId="0" applyFont="1" applyFill="1" applyBorder="1" applyAlignment="1" applyProtection="1">
      <alignment horizontal="left" vertical="center"/>
    </xf>
    <xf numFmtId="0" fontId="24" fillId="2" borderId="2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9" fontId="6" fillId="0" borderId="11" xfId="0" applyNumberFormat="1" applyFont="1" applyFill="1" applyBorder="1" applyAlignment="1" applyProtection="1">
      <alignment horizontal="left" vertical="center"/>
    </xf>
    <xf numFmtId="9" fontId="6" fillId="0" borderId="2" xfId="0" applyNumberFormat="1" applyFont="1" applyFill="1" applyBorder="1" applyAlignment="1" applyProtection="1">
      <alignment horizontal="left" vertical="center"/>
    </xf>
    <xf numFmtId="0" fontId="6" fillId="6" borderId="6" xfId="0" applyFont="1" applyFill="1" applyBorder="1" applyAlignment="1" applyProtection="1">
      <alignment horizontal="left" vertical="center" wrapText="1"/>
    </xf>
    <xf numFmtId="0" fontId="6" fillId="6" borderId="7" xfId="0" applyFont="1" applyFill="1" applyBorder="1" applyAlignment="1" applyProtection="1">
      <alignment horizontal="left" vertical="center" wrapText="1"/>
    </xf>
    <xf numFmtId="0" fontId="6" fillId="6" borderId="8" xfId="0" applyFont="1" applyFill="1" applyBorder="1" applyAlignment="1" applyProtection="1">
      <alignment horizontal="left" vertical="center" wrapText="1"/>
    </xf>
    <xf numFmtId="0" fontId="6" fillId="6" borderId="9" xfId="0" applyFont="1" applyFill="1" applyBorder="1" applyAlignment="1" applyProtection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44" fontId="6" fillId="0" borderId="4" xfId="0" applyNumberFormat="1" applyFont="1" applyFill="1" applyBorder="1" applyAlignment="1" applyProtection="1">
      <alignment horizontal="center" vertical="center"/>
    </xf>
    <xf numFmtId="44" fontId="6" fillId="0" borderId="5" xfId="0" applyNumberFormat="1" applyFont="1" applyFill="1" applyBorder="1" applyAlignment="1" applyProtection="1">
      <alignment horizontal="center" vertical="center"/>
    </xf>
    <xf numFmtId="44" fontId="6" fillId="4" borderId="4" xfId="0" applyNumberFormat="1" applyFont="1" applyFill="1" applyBorder="1" applyAlignment="1" applyProtection="1">
      <alignment horizontal="center" vertical="center"/>
    </xf>
    <xf numFmtId="44" fontId="6" fillId="4" borderId="5" xfId="0" applyNumberFormat="1" applyFont="1" applyFill="1" applyBorder="1" applyAlignment="1" applyProtection="1">
      <alignment horizontal="center" vertical="center"/>
    </xf>
    <xf numFmtId="0" fontId="24" fillId="2" borderId="6" xfId="0" applyFont="1" applyFill="1" applyBorder="1" applyAlignment="1" applyProtection="1">
      <alignment horizontal="left" vertical="center"/>
    </xf>
    <xf numFmtId="0" fontId="24" fillId="2" borderId="8" xfId="0" applyFont="1" applyFill="1" applyBorder="1" applyAlignment="1" applyProtection="1">
      <alignment horizontal="left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24" fillId="2" borderId="7" xfId="0" applyFont="1" applyFill="1" applyBorder="1" applyAlignment="1" applyProtection="1">
      <alignment horizontal="center" vertical="center"/>
    </xf>
    <xf numFmtId="0" fontId="24" fillId="2" borderId="9" xfId="0" applyFont="1" applyFill="1" applyBorder="1" applyAlignment="1" applyProtection="1">
      <alignment horizontal="center" vertical="center"/>
    </xf>
    <xf numFmtId="44" fontId="6" fillId="7" borderId="1" xfId="1" applyFont="1" applyFill="1" applyBorder="1" applyAlignment="1" applyProtection="1">
      <alignment horizontal="center" vertical="center"/>
      <protection locked="0"/>
    </xf>
    <xf numFmtId="44" fontId="6" fillId="0" borderId="1" xfId="1" applyFont="1" applyFill="1" applyBorder="1" applyAlignment="1" applyProtection="1">
      <alignment horizontal="center" vertical="center"/>
    </xf>
    <xf numFmtId="44" fontId="11" fillId="0" borderId="1" xfId="1" applyFont="1" applyFill="1" applyBorder="1" applyAlignment="1" applyProtection="1">
      <alignment horizontal="center" vertical="center"/>
    </xf>
  </cellXfs>
  <cellStyles count="3">
    <cellStyle name="Moeda" xfId="1" builtinId="4"/>
    <cellStyle name="Normal" xfId="0" builtinId="0"/>
    <cellStyle name="Percentagem" xfId="2" builtinId="5"/>
  </cellStyles>
  <dxfs count="0"/>
  <tableStyles count="0" defaultTableStyle="TableStyleMedium2" defaultPivotStyle="PivotStyleLight16"/>
  <colors>
    <mruColors>
      <color rgb="FF3333CC"/>
      <color rgb="FFFF3300"/>
      <color rgb="FFCC9900"/>
      <color rgb="FF00CC00"/>
      <color rgb="FFFF0000"/>
      <color rgb="FFFFCC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939801</xdr:colOff>
      <xdr:row>0</xdr:row>
      <xdr:rowOff>0</xdr:rowOff>
    </xdr:from>
    <xdr:to>
      <xdr:col>7</xdr:col>
      <xdr:colOff>1665952</xdr:colOff>
      <xdr:row>3</xdr:row>
      <xdr:rowOff>192930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ED93AD1-C56A-4314-B685-C1F92CF9AA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69" t="17704" r="68349" b="23751"/>
        <a:stretch/>
      </xdr:blipFill>
      <xdr:spPr>
        <a:xfrm>
          <a:off x="12217401" y="0"/>
          <a:ext cx="726151" cy="1022663"/>
        </a:xfrm>
        <a:prstGeom prst="ellipse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4B27C-ACCE-48F7-A935-7E6B4E480069}">
  <sheetPr>
    <pageSetUpPr fitToPage="1"/>
  </sheetPr>
  <dimension ref="A1:H84"/>
  <sheetViews>
    <sheetView showGridLines="0" tabSelected="1" zoomScale="90" zoomScaleNormal="90" workbookViewId="0">
      <selection activeCell="G5" sqref="G5:H7"/>
    </sheetView>
  </sheetViews>
  <sheetFormatPr defaultColWidth="9" defaultRowHeight="25.8" x14ac:dyDescent="0.3"/>
  <cols>
    <col min="1" max="1" width="49.44140625" style="1" customWidth="1"/>
    <col min="2" max="2" width="23.44140625" style="1" bestFit="1" customWidth="1"/>
    <col min="3" max="3" width="7.6640625" style="1" customWidth="1"/>
    <col min="4" max="4" width="22.109375" style="1" customWidth="1"/>
    <col min="5" max="5" width="18.21875" style="1" customWidth="1"/>
    <col min="6" max="6" width="18.6640625" style="1" customWidth="1"/>
    <col min="7" max="7" width="24.77734375" style="6" customWidth="1"/>
    <col min="8" max="8" width="24.77734375" style="1" customWidth="1"/>
    <col min="9" max="9" width="9" style="1"/>
    <col min="10" max="10" width="33.21875" style="1" customWidth="1"/>
    <col min="11" max="16384" width="9" style="1"/>
  </cols>
  <sheetData>
    <row r="1" spans="1:8" ht="33.6" x14ac:dyDescent="0.3">
      <c r="A1" s="45" t="s">
        <v>13</v>
      </c>
      <c r="B1" s="46"/>
      <c r="C1" s="46"/>
      <c r="D1" s="46"/>
      <c r="E1" s="46"/>
      <c r="F1" s="46"/>
      <c r="G1" s="46"/>
    </row>
    <row r="2" spans="1:8" s="2" customFormat="1" ht="8.4" customHeight="1" x14ac:dyDescent="0.3">
      <c r="G2" s="7"/>
    </row>
    <row r="3" spans="1:8" s="4" customFormat="1" ht="23.4" x14ac:dyDescent="0.3">
      <c r="A3" s="66" t="s">
        <v>20</v>
      </c>
      <c r="B3" s="67"/>
      <c r="C3" s="89"/>
      <c r="D3" s="89"/>
      <c r="F3" s="3"/>
      <c r="G3" s="8"/>
    </row>
    <row r="4" spans="1:8" s="4" customFormat="1" ht="18" customHeight="1" x14ac:dyDescent="0.3">
      <c r="A4" s="68" t="s">
        <v>2</v>
      </c>
      <c r="B4" s="69"/>
      <c r="C4" s="90">
        <f>IF(C3/12&lt;E5*1.5,E5*1.5,IF(C3/12&gt;E5*12,E5*12,C3/12))</f>
        <v>0</v>
      </c>
      <c r="D4" s="90"/>
      <c r="E4" s="41" t="s">
        <v>21</v>
      </c>
      <c r="F4" s="3"/>
      <c r="G4" s="47"/>
      <c r="H4" s="48"/>
    </row>
    <row r="5" spans="1:8" s="4" customFormat="1" ht="18" customHeight="1" x14ac:dyDescent="0.3">
      <c r="A5" s="9" t="s">
        <v>18</v>
      </c>
      <c r="B5" s="36"/>
      <c r="C5" s="91">
        <f>C4*B5</f>
        <v>0</v>
      </c>
      <c r="D5" s="91"/>
      <c r="E5" s="42"/>
      <c r="G5" s="52" t="s">
        <v>19</v>
      </c>
      <c r="H5" s="53"/>
    </row>
    <row r="6" spans="1:8" s="4" customFormat="1" ht="18" x14ac:dyDescent="0.3">
      <c r="A6" s="17" t="s">
        <v>14</v>
      </c>
      <c r="G6" s="52"/>
      <c r="H6" s="53"/>
    </row>
    <row r="7" spans="1:8" s="4" customFormat="1" ht="6" customHeight="1" x14ac:dyDescent="0.3">
      <c r="G7" s="54"/>
      <c r="H7" s="55"/>
    </row>
    <row r="8" spans="1:8" s="4" customFormat="1" ht="18" customHeight="1" x14ac:dyDescent="0.3">
      <c r="A8" s="81" t="s">
        <v>8</v>
      </c>
      <c r="B8" s="87" t="s">
        <v>22</v>
      </c>
      <c r="C8" s="83" t="s">
        <v>1</v>
      </c>
      <c r="D8" s="83"/>
      <c r="E8" s="83" t="s">
        <v>4</v>
      </c>
      <c r="F8" s="11" t="s">
        <v>5</v>
      </c>
      <c r="G8" s="27" t="s">
        <v>6</v>
      </c>
      <c r="H8" s="27" t="s">
        <v>7</v>
      </c>
    </row>
    <row r="9" spans="1:8" s="4" customFormat="1" ht="18" customHeight="1" x14ac:dyDescent="0.3">
      <c r="A9" s="82"/>
      <c r="B9" s="88"/>
      <c r="C9" s="84" t="s">
        <v>3</v>
      </c>
      <c r="D9" s="84"/>
      <c r="E9" s="84"/>
      <c r="F9" s="12">
        <f>B5</f>
        <v>0</v>
      </c>
      <c r="G9" s="38">
        <v>0</v>
      </c>
      <c r="H9" s="38">
        <v>0</v>
      </c>
    </row>
    <row r="10" spans="1:8" s="4" customFormat="1" ht="18" customHeight="1" x14ac:dyDescent="0.3">
      <c r="A10" s="9" t="s">
        <v>0</v>
      </c>
      <c r="B10" s="37"/>
      <c r="C10" s="10">
        <v>0.7</v>
      </c>
      <c r="D10" s="5">
        <f>B10*C10</f>
        <v>0</v>
      </c>
      <c r="E10" s="77">
        <f>IF(D12/3&lt;$E$5*12,D12/3,$E$5*12)</f>
        <v>0</v>
      </c>
      <c r="F10" s="79">
        <f>IF(E10*F9&gt;20,E10*F9,20)</f>
        <v>20</v>
      </c>
      <c r="G10" s="44">
        <f>IF(E10+(E10*G9)&gt;$E$5*12,$E$5*12,E10+(E10*G9))</f>
        <v>0</v>
      </c>
      <c r="H10" s="44">
        <f>IF((D12/3)-(D12/3*H9)&lt;$E$5*12,(D12/3)-(D12/3*H9),$E$5*12)</f>
        <v>0</v>
      </c>
    </row>
    <row r="11" spans="1:8" s="4" customFormat="1" ht="28.8" x14ac:dyDescent="0.3">
      <c r="A11" s="14" t="s">
        <v>17</v>
      </c>
      <c r="B11" s="37"/>
      <c r="C11" s="10">
        <v>0.2</v>
      </c>
      <c r="D11" s="5">
        <f t="shared" ref="D11" si="0">B11*C11</f>
        <v>0</v>
      </c>
      <c r="E11" s="78"/>
      <c r="F11" s="80"/>
      <c r="G11" s="43">
        <f>IF(G10*$B$5&lt;20,20,G10*$B$5)</f>
        <v>20</v>
      </c>
      <c r="H11" s="43">
        <f>IF(H10*$B$5&lt;20,20,H10*$B$5)</f>
        <v>20</v>
      </c>
    </row>
    <row r="12" spans="1:8" s="4" customFormat="1" ht="25.2" x14ac:dyDescent="0.3">
      <c r="A12" s="85" t="s">
        <v>32</v>
      </c>
      <c r="B12" s="70" t="s">
        <v>15</v>
      </c>
      <c r="C12" s="71"/>
      <c r="D12" s="18">
        <f>SUM(D10:D11)</f>
        <v>0</v>
      </c>
      <c r="E12" s="16" t="s">
        <v>9</v>
      </c>
      <c r="F12" s="50" t="s">
        <v>39</v>
      </c>
      <c r="G12" s="22"/>
      <c r="H12" s="22"/>
    </row>
    <row r="13" spans="1:8" s="2" customFormat="1" ht="21" x14ac:dyDescent="0.3">
      <c r="A13" s="86"/>
      <c r="B13" s="21" t="s">
        <v>28</v>
      </c>
      <c r="C13" s="19"/>
      <c r="D13" s="19"/>
      <c r="E13" s="19"/>
      <c r="F13" s="19"/>
      <c r="G13" s="20"/>
      <c r="H13" s="49"/>
    </row>
    <row r="14" spans="1:8" s="2" customFormat="1" ht="7.2" customHeight="1" x14ac:dyDescent="0.3">
      <c r="G14" s="7"/>
    </row>
    <row r="15" spans="1:8" s="2" customFormat="1" ht="18" x14ac:dyDescent="0.3">
      <c r="A15" s="81" t="s">
        <v>8</v>
      </c>
      <c r="B15" s="87" t="s">
        <v>23</v>
      </c>
      <c r="C15" s="83" t="s">
        <v>1</v>
      </c>
      <c r="D15" s="83"/>
      <c r="E15" s="83" t="s">
        <v>4</v>
      </c>
      <c r="F15" s="11" t="s">
        <v>5</v>
      </c>
      <c r="G15" s="27" t="s">
        <v>6</v>
      </c>
      <c r="H15" s="27" t="s">
        <v>7</v>
      </c>
    </row>
    <row r="16" spans="1:8" s="2" customFormat="1" ht="18" x14ac:dyDescent="0.3">
      <c r="A16" s="82"/>
      <c r="B16" s="88"/>
      <c r="C16" s="84" t="s">
        <v>3</v>
      </c>
      <c r="D16" s="84"/>
      <c r="E16" s="84"/>
      <c r="F16" s="12">
        <f>$B$5</f>
        <v>0</v>
      </c>
      <c r="G16" s="38">
        <v>0</v>
      </c>
      <c r="H16" s="38">
        <v>0</v>
      </c>
    </row>
    <row r="17" spans="1:8" s="2" customFormat="1" ht="18" customHeight="1" x14ac:dyDescent="0.3">
      <c r="A17" s="9" t="s">
        <v>0</v>
      </c>
      <c r="B17" s="37"/>
      <c r="C17" s="10">
        <v>0.7</v>
      </c>
      <c r="D17" s="5">
        <f>B17*C17</f>
        <v>0</v>
      </c>
      <c r="E17" s="77">
        <f>IF(D19/3&lt;$E$5*12,D19/3,$E$5*12)</f>
        <v>0</v>
      </c>
      <c r="F17" s="79">
        <f>IF(E17*F16&gt;20,E17*F16,20)</f>
        <v>20</v>
      </c>
      <c r="G17" s="44">
        <f>IF(E17+(E17*G16)&gt;$E$5*12,$E$5*12,E17+(E17*G16))</f>
        <v>0</v>
      </c>
      <c r="H17" s="44">
        <f>IF((D19/3)-(D19/3*H16)&lt;$E$5*12,(D19/3)-(D19/3*H16),$E$5*12)</f>
        <v>0</v>
      </c>
    </row>
    <row r="18" spans="1:8" s="2" customFormat="1" ht="28.8" x14ac:dyDescent="0.3">
      <c r="A18" s="14" t="s">
        <v>17</v>
      </c>
      <c r="B18" s="37"/>
      <c r="C18" s="10">
        <v>0.2</v>
      </c>
      <c r="D18" s="5">
        <f t="shared" ref="D18" si="1">B18*C18</f>
        <v>0</v>
      </c>
      <c r="E18" s="78"/>
      <c r="F18" s="80"/>
      <c r="G18" s="43">
        <f>IF(G17*$B$5&lt;20,20,G17*$B$5)</f>
        <v>20</v>
      </c>
      <c r="H18" s="43">
        <f>IF(H17*$B$5&lt;20,20,H17*$B$5)</f>
        <v>20</v>
      </c>
    </row>
    <row r="19" spans="1:8" s="2" customFormat="1" ht="18" x14ac:dyDescent="0.3">
      <c r="A19" s="85" t="s">
        <v>33</v>
      </c>
      <c r="B19" s="70" t="s">
        <v>15</v>
      </c>
      <c r="C19" s="71"/>
      <c r="D19" s="5">
        <f>SUM(D17:D18)</f>
        <v>0</v>
      </c>
      <c r="E19" s="15"/>
      <c r="F19" s="15"/>
      <c r="G19" s="22"/>
      <c r="H19" s="22"/>
    </row>
    <row r="20" spans="1:8" s="2" customFormat="1" ht="21" x14ac:dyDescent="0.3">
      <c r="A20" s="86"/>
      <c r="B20" s="21" t="s">
        <v>29</v>
      </c>
      <c r="C20" s="19"/>
      <c r="D20" s="19"/>
      <c r="E20" s="19"/>
      <c r="F20" s="19"/>
      <c r="G20" s="20"/>
      <c r="H20" s="49"/>
    </row>
    <row r="21" spans="1:8" s="2" customFormat="1" ht="7.2" customHeight="1" x14ac:dyDescent="0.3"/>
    <row r="22" spans="1:8" s="2" customFormat="1" ht="18" x14ac:dyDescent="0.3">
      <c r="A22" s="81" t="s">
        <v>8</v>
      </c>
      <c r="B22" s="87" t="s">
        <v>24</v>
      </c>
      <c r="C22" s="83" t="s">
        <v>1</v>
      </c>
      <c r="D22" s="83"/>
      <c r="E22" s="83" t="s">
        <v>4</v>
      </c>
      <c r="F22" s="11" t="s">
        <v>5</v>
      </c>
      <c r="G22" s="27" t="s">
        <v>6</v>
      </c>
      <c r="H22" s="27" t="s">
        <v>7</v>
      </c>
    </row>
    <row r="23" spans="1:8" s="2" customFormat="1" ht="18" x14ac:dyDescent="0.3">
      <c r="A23" s="82"/>
      <c r="B23" s="88"/>
      <c r="C23" s="84" t="s">
        <v>3</v>
      </c>
      <c r="D23" s="84"/>
      <c r="E23" s="84"/>
      <c r="F23" s="12">
        <f>$B$5</f>
        <v>0</v>
      </c>
      <c r="G23" s="38">
        <v>0</v>
      </c>
      <c r="H23" s="38">
        <v>0</v>
      </c>
    </row>
    <row r="24" spans="1:8" s="2" customFormat="1" ht="18" customHeight="1" x14ac:dyDescent="0.3">
      <c r="A24" s="9" t="s">
        <v>0</v>
      </c>
      <c r="B24" s="37"/>
      <c r="C24" s="10">
        <v>0.7</v>
      </c>
      <c r="D24" s="5">
        <f>B24*C24</f>
        <v>0</v>
      </c>
      <c r="E24" s="77">
        <f>IF(D26/3&lt;$E$5*12,D26/3,$E$5*12)</f>
        <v>0</v>
      </c>
      <c r="F24" s="79">
        <f>IF(E24*F23&gt;20,E24*F23,20)</f>
        <v>20</v>
      </c>
      <c r="G24" s="44">
        <f>IF(E24+(E24*G23)&gt;$E$5*12,$E$5*12,E24+(E24*G23))</f>
        <v>0</v>
      </c>
      <c r="H24" s="44">
        <f>IF((D26/3)-(D26/3*H23)&lt;$E$5*12,(D26/3)-(D26/3*H23),$E$5*12)</f>
        <v>0</v>
      </c>
    </row>
    <row r="25" spans="1:8" s="2" customFormat="1" ht="28.8" x14ac:dyDescent="0.3">
      <c r="A25" s="14" t="s">
        <v>17</v>
      </c>
      <c r="B25" s="37"/>
      <c r="C25" s="10">
        <v>0.2</v>
      </c>
      <c r="D25" s="5">
        <f t="shared" ref="D25" si="2">B25*C25</f>
        <v>0</v>
      </c>
      <c r="E25" s="78"/>
      <c r="F25" s="80"/>
      <c r="G25" s="43">
        <f>IF(G24*$B$5&lt;20,20,G24*$B$5)</f>
        <v>20</v>
      </c>
      <c r="H25" s="43">
        <f>IF(H24*$B$5&lt;20,20,H24*$B$5)</f>
        <v>20</v>
      </c>
    </row>
    <row r="26" spans="1:8" s="2" customFormat="1" ht="18" x14ac:dyDescent="0.3">
      <c r="A26" s="85" t="s">
        <v>34</v>
      </c>
      <c r="B26" s="70" t="s">
        <v>15</v>
      </c>
      <c r="C26" s="71"/>
      <c r="D26" s="5">
        <f>SUM(D24:D25)</f>
        <v>0</v>
      </c>
      <c r="E26" s="13"/>
      <c r="F26" s="13"/>
      <c r="G26" s="22"/>
      <c r="H26" s="22"/>
    </row>
    <row r="27" spans="1:8" s="2" customFormat="1" ht="21" x14ac:dyDescent="0.3">
      <c r="A27" s="86"/>
      <c r="B27" s="21" t="s">
        <v>30</v>
      </c>
      <c r="C27" s="19"/>
      <c r="D27" s="19"/>
      <c r="E27" s="19"/>
      <c r="F27" s="19"/>
      <c r="G27" s="20"/>
      <c r="H27" s="49"/>
    </row>
    <row r="28" spans="1:8" s="2" customFormat="1" ht="7.2" customHeight="1" x14ac:dyDescent="0.3"/>
    <row r="29" spans="1:8" s="2" customFormat="1" ht="18" x14ac:dyDescent="0.3">
      <c r="A29" s="81" t="s">
        <v>8</v>
      </c>
      <c r="B29" s="87" t="s">
        <v>25</v>
      </c>
      <c r="C29" s="83" t="s">
        <v>1</v>
      </c>
      <c r="D29" s="83"/>
      <c r="E29" s="83" t="s">
        <v>4</v>
      </c>
      <c r="F29" s="11" t="s">
        <v>5</v>
      </c>
      <c r="G29" s="27" t="s">
        <v>6</v>
      </c>
      <c r="H29" s="27" t="s">
        <v>7</v>
      </c>
    </row>
    <row r="30" spans="1:8" s="2" customFormat="1" ht="18" x14ac:dyDescent="0.3">
      <c r="A30" s="82"/>
      <c r="B30" s="88"/>
      <c r="C30" s="84" t="s">
        <v>3</v>
      </c>
      <c r="D30" s="84"/>
      <c r="E30" s="84"/>
      <c r="F30" s="12">
        <f>$B$5</f>
        <v>0</v>
      </c>
      <c r="G30" s="38">
        <v>0</v>
      </c>
      <c r="H30" s="38">
        <v>0</v>
      </c>
    </row>
    <row r="31" spans="1:8" s="2" customFormat="1" ht="18" customHeight="1" x14ac:dyDescent="0.3">
      <c r="A31" s="9" t="s">
        <v>0</v>
      </c>
      <c r="B31" s="37"/>
      <c r="C31" s="10">
        <v>0.7</v>
      </c>
      <c r="D31" s="5">
        <f>B31*C31</f>
        <v>0</v>
      </c>
      <c r="E31" s="77">
        <f>IF(D33/3&lt;$E$5*12,D33/3,$E$5*12)</f>
        <v>0</v>
      </c>
      <c r="F31" s="79">
        <f>IF(E31*F30&gt;20,E31*F30,20)</f>
        <v>20</v>
      </c>
      <c r="G31" s="44">
        <f>IF(E31+(E31*G30)&gt;$E$5*12,$E$5*12,E31+(E31*G30))</f>
        <v>0</v>
      </c>
      <c r="H31" s="44">
        <f>IF((D33/3)-(D33/3*H30)&lt;$E$5*12,(D33/3)-(D33/3*H30),$E$5*12)</f>
        <v>0</v>
      </c>
    </row>
    <row r="32" spans="1:8" s="2" customFormat="1" ht="28.8" x14ac:dyDescent="0.3">
      <c r="A32" s="14" t="s">
        <v>17</v>
      </c>
      <c r="B32" s="37"/>
      <c r="C32" s="10">
        <v>0.2</v>
      </c>
      <c r="D32" s="5">
        <f t="shared" ref="D32" si="3">B32*C32</f>
        <v>0</v>
      </c>
      <c r="E32" s="78"/>
      <c r="F32" s="80"/>
      <c r="G32" s="43">
        <f>IF(G31*$B$5&lt;20,20,G31*$B$5)</f>
        <v>20</v>
      </c>
      <c r="H32" s="43">
        <f>IF(H31*$B$5&lt;20,20,H31*$B$5)</f>
        <v>20</v>
      </c>
    </row>
    <row r="33" spans="1:8" s="2" customFormat="1" ht="18" x14ac:dyDescent="0.3">
      <c r="A33" s="85" t="s">
        <v>35</v>
      </c>
      <c r="B33" s="70" t="s">
        <v>15</v>
      </c>
      <c r="C33" s="71"/>
      <c r="D33" s="5">
        <f>SUM(D31:D32)</f>
        <v>0</v>
      </c>
      <c r="E33" s="13"/>
      <c r="F33" s="13"/>
      <c r="G33" s="22"/>
      <c r="H33" s="22"/>
    </row>
    <row r="34" spans="1:8" s="2" customFormat="1" ht="21" x14ac:dyDescent="0.3">
      <c r="A34" s="86"/>
      <c r="B34" s="21" t="s">
        <v>31</v>
      </c>
      <c r="C34" s="19"/>
      <c r="D34" s="19"/>
      <c r="E34" s="19"/>
      <c r="F34" s="19"/>
      <c r="G34" s="20"/>
      <c r="H34" s="49"/>
    </row>
    <row r="35" spans="1:8" s="2" customFormat="1" ht="10.199999999999999" customHeight="1" x14ac:dyDescent="0.3"/>
    <row r="36" spans="1:8" s="23" customFormat="1" ht="26.4" customHeight="1" x14ac:dyDescent="0.3">
      <c r="A36" s="72" t="s">
        <v>36</v>
      </c>
      <c r="B36" s="73"/>
      <c r="C36" s="28" t="s">
        <v>37</v>
      </c>
      <c r="D36" s="29"/>
      <c r="E36" s="29"/>
      <c r="F36" s="29"/>
      <c r="G36" s="29"/>
      <c r="H36" s="33">
        <f>C5*12</f>
        <v>0</v>
      </c>
    </row>
    <row r="37" spans="1:8" s="23" customFormat="1" ht="26.4" customHeight="1" x14ac:dyDescent="0.3">
      <c r="A37" s="74"/>
      <c r="B37" s="75"/>
      <c r="C37" s="28" t="s">
        <v>38</v>
      </c>
      <c r="D37" s="29"/>
      <c r="E37" s="29"/>
      <c r="F37" s="29"/>
      <c r="G37" s="29"/>
      <c r="H37" s="33">
        <f>H13*3+H20*3+H27*3+H34*3</f>
        <v>0</v>
      </c>
    </row>
    <row r="38" spans="1:8" s="23" customFormat="1" ht="26.4" customHeight="1" x14ac:dyDescent="0.3">
      <c r="A38" s="51" t="s">
        <v>26</v>
      </c>
      <c r="B38" s="30"/>
      <c r="C38" s="31"/>
      <c r="D38" s="32"/>
      <c r="E38" s="32"/>
      <c r="F38" s="32"/>
      <c r="G38" s="34" t="str">
        <f>IF(H36-H37&gt;0,"POUPA","PAGA MAIS")</f>
        <v>PAGA MAIS</v>
      </c>
      <c r="H38" s="35">
        <f>IF(H36-H37&gt;0,H36-H37,(H36-H37)*-1)</f>
        <v>0</v>
      </c>
    </row>
    <row r="39" spans="1:8" s="2" customFormat="1" ht="10.199999999999999" customHeight="1" x14ac:dyDescent="0.3">
      <c r="G39" s="7"/>
    </row>
    <row r="40" spans="1:8" s="2" customFormat="1" ht="21" customHeight="1" x14ac:dyDescent="0.3">
      <c r="A40" s="76" t="s">
        <v>10</v>
      </c>
      <c r="B40" s="76"/>
      <c r="C40" s="76"/>
      <c r="D40" s="76"/>
      <c r="E40" s="76"/>
      <c r="F40" s="76"/>
      <c r="G40" s="76"/>
      <c r="H40" s="76"/>
    </row>
    <row r="41" spans="1:8" s="2" customFormat="1" ht="10.199999999999999" customHeight="1" x14ac:dyDescent="0.3">
      <c r="G41" s="7"/>
    </row>
    <row r="42" spans="1:8" s="2" customFormat="1" ht="21" customHeight="1" x14ac:dyDescent="0.3">
      <c r="B42" s="59" t="s">
        <v>16</v>
      </c>
      <c r="C42" s="60"/>
      <c r="D42" s="61"/>
      <c r="E42" s="62"/>
      <c r="F42" s="58" t="s">
        <v>11</v>
      </c>
      <c r="G42" s="58"/>
      <c r="H42" s="39"/>
    </row>
    <row r="43" spans="1:8" s="2" customFormat="1" ht="18" customHeight="1" x14ac:dyDescent="0.3">
      <c r="A43" s="40" t="s">
        <v>27</v>
      </c>
      <c r="B43" s="59"/>
      <c r="C43" s="63"/>
      <c r="D43" s="64"/>
      <c r="E43" s="65"/>
      <c r="F43" s="24" t="s">
        <v>12</v>
      </c>
      <c r="G43" s="56"/>
      <c r="H43" s="57"/>
    </row>
    <row r="44" spans="1:8" s="25" customFormat="1" ht="18" hidden="1" x14ac:dyDescent="0.3">
      <c r="G44" s="26">
        <v>0</v>
      </c>
    </row>
    <row r="45" spans="1:8" s="25" customFormat="1" ht="18" hidden="1" x14ac:dyDescent="0.3">
      <c r="B45" s="26">
        <v>0.214</v>
      </c>
      <c r="G45" s="26">
        <v>0.05</v>
      </c>
    </row>
    <row r="46" spans="1:8" s="25" customFormat="1" ht="18" hidden="1" x14ac:dyDescent="0.3">
      <c r="B46" s="26">
        <v>0.252</v>
      </c>
      <c r="G46" s="26">
        <v>0.1</v>
      </c>
    </row>
    <row r="47" spans="1:8" s="25" customFormat="1" ht="18" hidden="1" x14ac:dyDescent="0.3">
      <c r="B47" s="26"/>
      <c r="G47" s="26">
        <v>0.15</v>
      </c>
    </row>
    <row r="48" spans="1:8" s="25" customFormat="1" ht="18" hidden="1" x14ac:dyDescent="0.3">
      <c r="G48" s="26">
        <v>0.2</v>
      </c>
    </row>
    <row r="49" spans="7:7" s="25" customFormat="1" ht="18" hidden="1" x14ac:dyDescent="0.3">
      <c r="G49" s="26">
        <v>0.25</v>
      </c>
    </row>
    <row r="50" spans="7:7" s="25" customFormat="1" ht="18" x14ac:dyDescent="0.3"/>
    <row r="51" spans="7:7" s="2" customFormat="1" ht="18" x14ac:dyDescent="0.3">
      <c r="G51" s="7"/>
    </row>
    <row r="52" spans="7:7" s="2" customFormat="1" ht="18" x14ac:dyDescent="0.3">
      <c r="G52" s="7"/>
    </row>
    <row r="53" spans="7:7" s="2" customFormat="1" ht="18" x14ac:dyDescent="0.3">
      <c r="G53" s="7"/>
    </row>
    <row r="54" spans="7:7" s="2" customFormat="1" ht="18" x14ac:dyDescent="0.3">
      <c r="G54" s="7"/>
    </row>
    <row r="55" spans="7:7" s="2" customFormat="1" ht="18" x14ac:dyDescent="0.3">
      <c r="G55" s="7"/>
    </row>
    <row r="56" spans="7:7" s="2" customFormat="1" ht="18" x14ac:dyDescent="0.3">
      <c r="G56" s="7"/>
    </row>
    <row r="57" spans="7:7" s="2" customFormat="1" ht="18" x14ac:dyDescent="0.3">
      <c r="G57" s="7"/>
    </row>
    <row r="58" spans="7:7" s="2" customFormat="1" ht="18" x14ac:dyDescent="0.3">
      <c r="G58" s="7"/>
    </row>
    <row r="59" spans="7:7" s="2" customFormat="1" ht="18" x14ac:dyDescent="0.3">
      <c r="G59" s="7"/>
    </row>
    <row r="60" spans="7:7" s="2" customFormat="1" ht="18" x14ac:dyDescent="0.3">
      <c r="G60" s="7"/>
    </row>
    <row r="61" spans="7:7" s="2" customFormat="1" ht="18" x14ac:dyDescent="0.3">
      <c r="G61" s="7"/>
    </row>
    <row r="62" spans="7:7" s="2" customFormat="1" ht="18" x14ac:dyDescent="0.3">
      <c r="G62" s="7"/>
    </row>
    <row r="63" spans="7:7" s="2" customFormat="1" ht="18" x14ac:dyDescent="0.3">
      <c r="G63" s="7"/>
    </row>
    <row r="64" spans="7:7" s="2" customFormat="1" ht="18" x14ac:dyDescent="0.3">
      <c r="G64" s="7"/>
    </row>
    <row r="65" spans="7:7" s="2" customFormat="1" ht="18" x14ac:dyDescent="0.3">
      <c r="G65" s="7"/>
    </row>
    <row r="66" spans="7:7" s="2" customFormat="1" ht="18" x14ac:dyDescent="0.3">
      <c r="G66" s="7"/>
    </row>
    <row r="67" spans="7:7" s="2" customFormat="1" ht="18" x14ac:dyDescent="0.3">
      <c r="G67" s="7"/>
    </row>
    <row r="68" spans="7:7" s="2" customFormat="1" ht="18" x14ac:dyDescent="0.3">
      <c r="G68" s="7"/>
    </row>
    <row r="69" spans="7:7" s="2" customFormat="1" ht="18" x14ac:dyDescent="0.3">
      <c r="G69" s="7"/>
    </row>
    <row r="70" spans="7:7" s="2" customFormat="1" ht="18" x14ac:dyDescent="0.3">
      <c r="G70" s="7"/>
    </row>
    <row r="71" spans="7:7" s="2" customFormat="1" ht="18" x14ac:dyDescent="0.3">
      <c r="G71" s="7"/>
    </row>
    <row r="72" spans="7:7" s="2" customFormat="1" ht="18" x14ac:dyDescent="0.3">
      <c r="G72" s="7"/>
    </row>
    <row r="73" spans="7:7" s="2" customFormat="1" ht="18" x14ac:dyDescent="0.3">
      <c r="G73" s="7"/>
    </row>
    <row r="74" spans="7:7" s="2" customFormat="1" ht="18" x14ac:dyDescent="0.3">
      <c r="G74" s="7"/>
    </row>
    <row r="75" spans="7:7" s="2" customFormat="1" ht="18" x14ac:dyDescent="0.3">
      <c r="G75" s="7"/>
    </row>
    <row r="76" spans="7:7" s="2" customFormat="1" ht="18" x14ac:dyDescent="0.3">
      <c r="G76" s="7"/>
    </row>
    <row r="77" spans="7:7" s="2" customFormat="1" ht="18" x14ac:dyDescent="0.3">
      <c r="G77" s="7"/>
    </row>
    <row r="78" spans="7:7" s="2" customFormat="1" ht="18" x14ac:dyDescent="0.3">
      <c r="G78" s="7"/>
    </row>
    <row r="79" spans="7:7" s="2" customFormat="1" ht="18" x14ac:dyDescent="0.3">
      <c r="G79" s="7"/>
    </row>
    <row r="80" spans="7:7" s="2" customFormat="1" ht="18" x14ac:dyDescent="0.3">
      <c r="G80" s="7"/>
    </row>
    <row r="81" spans="7:7" s="2" customFormat="1" ht="18" x14ac:dyDescent="0.3">
      <c r="G81" s="7"/>
    </row>
    <row r="82" spans="7:7" s="2" customFormat="1" ht="18" x14ac:dyDescent="0.3">
      <c r="G82" s="7"/>
    </row>
    <row r="83" spans="7:7" s="2" customFormat="1" ht="18" x14ac:dyDescent="0.3">
      <c r="G83" s="7"/>
    </row>
    <row r="84" spans="7:7" s="2" customFormat="1" ht="18" x14ac:dyDescent="0.3">
      <c r="G84" s="7"/>
    </row>
  </sheetData>
  <sheetProtection password="B146" sheet="1" objects="1" scenarios="1"/>
  <mergeCells count="48">
    <mergeCell ref="A33:A34"/>
    <mergeCell ref="A15:A16"/>
    <mergeCell ref="B15:B16"/>
    <mergeCell ref="A22:A23"/>
    <mergeCell ref="B22:B23"/>
    <mergeCell ref="B29:B30"/>
    <mergeCell ref="E8:E9"/>
    <mergeCell ref="E10:E11"/>
    <mergeCell ref="F10:F11"/>
    <mergeCell ref="C3:D3"/>
    <mergeCell ref="C4:D4"/>
    <mergeCell ref="C5:D5"/>
    <mergeCell ref="F24:F25"/>
    <mergeCell ref="A26:A27"/>
    <mergeCell ref="E15:E16"/>
    <mergeCell ref="C16:D16"/>
    <mergeCell ref="E17:E18"/>
    <mergeCell ref="F17:F18"/>
    <mergeCell ref="C15:D15"/>
    <mergeCell ref="A19:A20"/>
    <mergeCell ref="A3:B3"/>
    <mergeCell ref="A4:B4"/>
    <mergeCell ref="B12:C12"/>
    <mergeCell ref="B19:C19"/>
    <mergeCell ref="B26:C26"/>
    <mergeCell ref="C22:D22"/>
    <mergeCell ref="C23:D23"/>
    <mergeCell ref="A8:A9"/>
    <mergeCell ref="B8:B9"/>
    <mergeCell ref="C9:D9"/>
    <mergeCell ref="C8:D8"/>
    <mergeCell ref="A12:A13"/>
    <mergeCell ref="G5:H7"/>
    <mergeCell ref="G43:H43"/>
    <mergeCell ref="F42:G42"/>
    <mergeCell ref="B42:B43"/>
    <mergeCell ref="C42:E43"/>
    <mergeCell ref="B33:C33"/>
    <mergeCell ref="A36:B37"/>
    <mergeCell ref="A40:H40"/>
    <mergeCell ref="E31:E32"/>
    <mergeCell ref="F31:F32"/>
    <mergeCell ref="A29:A30"/>
    <mergeCell ref="C29:D29"/>
    <mergeCell ref="E29:E30"/>
    <mergeCell ref="C30:D30"/>
    <mergeCell ref="E22:E23"/>
    <mergeCell ref="E24:E25"/>
  </mergeCells>
  <dataValidations count="2">
    <dataValidation type="list" allowBlank="1" showInputMessage="1" showErrorMessage="1" sqref="G9:H9 G16:H16 G23:H23 G30:H30" xr:uid="{31AF7311-C37B-45B4-AB0F-2CE40E015088}">
      <formula1>Variação</formula1>
    </dataValidation>
    <dataValidation type="list" allowBlank="1" showInputMessage="1" showErrorMessage="1" sqref="B5" xr:uid="{A188825C-2DF4-41FE-A5A0-2EF717D164C2}">
      <formula1>Taxa</formula1>
    </dataValidation>
  </dataValidations>
  <printOptions horizontalCentered="1" verticalCentered="1"/>
  <pageMargins left="0.19685039370078741" right="0.19685039370078741" top="0.19685039370078741" bottom="0.19685039370078741" header="0.19" footer="0.2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Simulação</vt:lpstr>
      <vt:lpstr>Taxa</vt:lpstr>
      <vt:lpstr>Variação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J Marques</dc:creator>
  <cp:lastModifiedBy>Paulo J Marques</cp:lastModifiedBy>
  <cp:lastPrinted>2021-11-10T19:30:36Z</cp:lastPrinted>
  <dcterms:created xsi:type="dcterms:W3CDTF">2018-10-21T12:56:33Z</dcterms:created>
  <dcterms:modified xsi:type="dcterms:W3CDTF">2022-11-01T16:41:51Z</dcterms:modified>
</cp:coreProperties>
</file>